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ahanrobaei\Desktop\"/>
    </mc:Choice>
  </mc:AlternateContent>
  <bookViews>
    <workbookView xWindow="0" yWindow="0" windowWidth="17280" windowHeight="9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Sheet1!$A$1:$J$25</definedName>
    <definedName name="_xlnm.Print_Titles" localSheetId="0">Sheet1!$1:$1</definedName>
  </definedNames>
  <calcPr calcId="162913"/>
</workbook>
</file>

<file path=xl/calcChain.xml><?xml version="1.0" encoding="utf-8"?>
<calcChain xmlns="http://schemas.openxmlformats.org/spreadsheetml/2006/main">
  <c r="C8" i="1" l="1"/>
  <c r="B8" i="1"/>
  <c r="C18" i="1" l="1"/>
  <c r="B18" i="1"/>
  <c r="D18" i="1" s="1"/>
  <c r="C21" i="1"/>
  <c r="D3" i="1"/>
  <c r="D4" i="1"/>
  <c r="D5" i="1"/>
  <c r="D6" i="1"/>
  <c r="D7" i="1"/>
  <c r="B21" i="1"/>
  <c r="B13" i="1"/>
  <c r="D13" i="1" s="1"/>
  <c r="B15" i="1"/>
  <c r="B12" i="1"/>
  <c r="B16" i="1"/>
  <c r="C16" i="1"/>
  <c r="C22" i="1"/>
  <c r="B22" i="1"/>
  <c r="D20" i="1"/>
  <c r="C15" i="1"/>
  <c r="C24" i="1" s="1"/>
  <c r="C25" i="1" s="1"/>
  <c r="D14" i="1"/>
  <c r="C19" i="1"/>
  <c r="B19" i="1"/>
  <c r="B11" i="1"/>
  <c r="B24" i="1" s="1"/>
  <c r="C23" i="1"/>
  <c r="B23" i="1"/>
  <c r="D17" i="1"/>
  <c r="D10" i="1"/>
  <c r="D11" i="1" l="1"/>
  <c r="D24" i="1" s="1"/>
  <c r="B25" i="1"/>
  <c r="D16" i="1"/>
  <c r="D8" i="1"/>
  <c r="D22" i="1"/>
  <c r="D23" i="1"/>
  <c r="D21" i="1"/>
  <c r="D15" i="1"/>
  <c r="D12" i="1"/>
  <c r="D19" i="1"/>
  <c r="D25" i="1" l="1"/>
</calcChain>
</file>

<file path=xl/sharedStrings.xml><?xml version="1.0" encoding="utf-8"?>
<sst xmlns="http://schemas.openxmlformats.org/spreadsheetml/2006/main" count="141" uniqueCount="60">
  <si>
    <t>شرح دارایی</t>
  </si>
  <si>
    <t>بهای تمام شده
(میلیون ریال)</t>
  </si>
  <si>
    <t>نوع کاربری</t>
  </si>
  <si>
    <t>وضعیت مالکیت</t>
  </si>
  <si>
    <t>موقعیت مکانی</t>
  </si>
  <si>
    <t>متراژ</t>
  </si>
  <si>
    <t xml:space="preserve">تشریح وضعیت
وثیقه </t>
  </si>
  <si>
    <t>تشریح پرونده های
حقوقی</t>
  </si>
  <si>
    <t xml:space="preserve">196،687
مترمربع </t>
  </si>
  <si>
    <t>1104
متر مربع</t>
  </si>
  <si>
    <t>137،030
متر مربع</t>
  </si>
  <si>
    <t>5000
متر مربع</t>
  </si>
  <si>
    <t>اداری</t>
  </si>
  <si>
    <t>مسکونی</t>
  </si>
  <si>
    <t>ساختمان آپارات 
وتعویض روغن</t>
  </si>
  <si>
    <t>-</t>
  </si>
  <si>
    <t>ساختمان راهبری</t>
  </si>
  <si>
    <t>ساختمان  صندوق</t>
  </si>
  <si>
    <t xml:space="preserve">ساختمان و محوطه ترانزیت </t>
  </si>
  <si>
    <t xml:space="preserve">عملیاتی </t>
  </si>
  <si>
    <t xml:space="preserve">ساختمان بازرگانی </t>
  </si>
  <si>
    <t>ساختمان پایانه بندرعباس</t>
  </si>
  <si>
    <t>شعبه مبارکه</t>
  </si>
  <si>
    <t>ساختمان اداری، مالی ، مدیریت</t>
  </si>
  <si>
    <t xml:space="preserve">در مالکیت شرکت </t>
  </si>
  <si>
    <t>جمع کل</t>
  </si>
  <si>
    <t xml:space="preserve">جمع ساختمان </t>
  </si>
  <si>
    <t xml:space="preserve">جمع کل </t>
  </si>
  <si>
    <t xml:space="preserve">سوله و محوطه سازی انبار باغستان </t>
  </si>
  <si>
    <t>ساختمان پایانه کاشان</t>
  </si>
  <si>
    <t xml:space="preserve">اداری - عملیاتی </t>
  </si>
  <si>
    <t xml:space="preserve">آپارتمان خیابان آزادگان </t>
  </si>
  <si>
    <t>آپارتمان خیابان فجر</t>
  </si>
  <si>
    <t xml:space="preserve">زمین 98/74 متر و ساخت 120 متر </t>
  </si>
  <si>
    <t>زمین شعبه کاشان</t>
  </si>
  <si>
    <t>زمین انبار باغستان</t>
  </si>
  <si>
    <t>زمین شرکت شعبه بندر عباس</t>
  </si>
  <si>
    <t>زمین شرکت شعبه مبارکه</t>
  </si>
  <si>
    <t>ساختمان دفتر بندر عباس</t>
  </si>
  <si>
    <t>ساختمان تعمیر گاه  مرکزی و انبارها</t>
  </si>
  <si>
    <t>غرفه پایانه مبارکه بانضمام ساختمان و تاسیسات</t>
  </si>
  <si>
    <t xml:space="preserve">زمین </t>
  </si>
  <si>
    <t>ساختمان</t>
  </si>
  <si>
    <t xml:space="preserve">مبارکه - جنب شرکت فولاد مبارکه </t>
  </si>
  <si>
    <t xml:space="preserve">مبارکه  - جاده طالخونچه - پایانه شهرستان مبارکه </t>
  </si>
  <si>
    <t>بندرعباس ، خیابان فجر ، روبروی کانون زبان</t>
  </si>
  <si>
    <t xml:space="preserve">زمین 83/4 متر و ساخت 120 متر </t>
  </si>
  <si>
    <t xml:space="preserve">43/04مترمربع </t>
  </si>
  <si>
    <t>بندرعباس ، سه راه جهانبار ، جنب ایران خودرو</t>
  </si>
  <si>
    <t xml:space="preserve">بندر عباس ، جاده اسکله شهید رجایی ، پایانه حمل و نقل </t>
  </si>
  <si>
    <t xml:space="preserve">بندرعباس ، جاده اسکله ، منطقه باغستان </t>
  </si>
  <si>
    <t xml:space="preserve">کاشان ، جنب شرکت فولاد گالوانیزه </t>
  </si>
  <si>
    <t xml:space="preserve">بندرعباس ، خیابان آزادگان </t>
  </si>
  <si>
    <t>مجموعاً 10.503 متر مربع</t>
  </si>
  <si>
    <t>400متر مربع</t>
  </si>
  <si>
    <t>300مترمربع</t>
  </si>
  <si>
    <t>275مترمربع</t>
  </si>
  <si>
    <t>2300مترمربع</t>
  </si>
  <si>
    <t>استهلاک انباشته
(میلیون ریال)</t>
  </si>
  <si>
    <t>ارزش دفتری
(میلیون ریال)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</si>
</sst>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family val="2"/>
      <charset val="178"/>
      <scheme val="minor"/>
    </font>
    <font>
      <sz val="11"/>
      <color theme="1"/>
      <name val="B Zar"/>
      <charset val="178"/>
    </font>
    <font>
      <b/>
      <sz val="11"/>
      <color theme="1"/>
      <name val="B Zar"/>
      <charset val="178"/>
    </font>
    <font>
      <b/>
      <sz val="14"/>
      <color theme="1"/>
      <name val="B Zar"/>
      <charset val="178"/>
    </font>
    <font>
      <b/>
      <sz val="12"/>
      <color theme="1"/>
      <name val="B Zar"/>
      <charset val="178"/>
    </font>
    <font>
      <sz val="12"/>
      <color theme="1"/>
      <name val="B Zar"/>
      <charset val="178"/>
    </font>
    <font>
      <sz val="14"/>
      <color theme="1"/>
      <name val="B Zar"/>
      <charset val="178"/>
    </font>
    <font>
      <b/>
      <sz val="16"/>
      <color theme="1"/>
      <name val="B Zar"/>
      <charset val="178"/>
    </font>
    <font>
      <sz val="13"/>
      <color theme="1"/>
      <name val="B Zar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8" fillId="0" borderId="1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/>
    </xf>
    <xf numFmtId="3" fontId="3" fillId="0" borderId="2" xfId="0" applyNumberFormat="1" applyFont="1" applyBorder="1" applyAlignment="1">
      <alignment horizontal="center" vertical="center" textRotation="90"/>
    </xf>
    <xf numFmtId="3" fontId="3" fillId="0" borderId="3" xfId="0" applyNumberFormat="1" applyFont="1" applyBorder="1" applyAlignment="1">
      <alignment horizontal="center" vertical="center" textRotation="90"/>
    </xf>
    <xf numFmtId="3" fontId="3" fillId="0" borderId="4" xfId="0" applyNumberFormat="1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3" borderId="5" xfId="0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rightToLeft="1" tabSelected="1" view="pageBreakPreview" topLeftCell="B3" zoomScaleNormal="100" zoomScaleSheetLayoutView="100" workbookViewId="0">
      <selection activeCell="E5" sqref="E5"/>
    </sheetView>
  </sheetViews>
  <sheetFormatPr defaultRowHeight="24.75" x14ac:dyDescent="0.7"/>
  <cols>
    <col min="1" max="1" width="27.375" style="22" customWidth="1"/>
    <col min="2" max="2" width="15.125" style="4" customWidth="1"/>
    <col min="3" max="3" width="15" style="4" customWidth="1"/>
    <col min="4" max="4" width="13.75" style="4" customWidth="1"/>
    <col min="5" max="5" width="14" style="17" bestFit="1" customWidth="1"/>
    <col min="6" max="6" width="14.875" style="17" bestFit="1" customWidth="1"/>
    <col min="7" max="7" width="19.125" style="18" customWidth="1"/>
    <col min="8" max="8" width="15.375" style="14" bestFit="1" customWidth="1"/>
    <col min="9" max="9" width="10.625" style="5" customWidth="1"/>
    <col min="10" max="10" width="9.75" style="5" customWidth="1"/>
    <col min="11" max="16384" width="9" style="1"/>
  </cols>
  <sheetData>
    <row r="1" spans="1:10" ht="56.25" customHeight="1" x14ac:dyDescent="0.55000000000000004">
      <c r="A1" s="19" t="s">
        <v>0</v>
      </c>
      <c r="B1" s="3" t="s">
        <v>1</v>
      </c>
      <c r="C1" s="3" t="s">
        <v>58</v>
      </c>
      <c r="D1" s="3" t="s">
        <v>59</v>
      </c>
      <c r="E1" s="8" t="s">
        <v>2</v>
      </c>
      <c r="F1" s="8" t="s">
        <v>3</v>
      </c>
      <c r="G1" s="9" t="s">
        <v>4</v>
      </c>
      <c r="H1" s="7" t="s">
        <v>5</v>
      </c>
      <c r="I1" s="6" t="s">
        <v>6</v>
      </c>
      <c r="J1" s="6" t="s">
        <v>7</v>
      </c>
    </row>
    <row r="2" spans="1:10" ht="26.25" x14ac:dyDescent="0.55000000000000004">
      <c r="A2" s="29" t="s">
        <v>41</v>
      </c>
      <c r="B2" s="30"/>
      <c r="C2" s="30"/>
      <c r="D2" s="30"/>
      <c r="E2" s="30"/>
      <c r="F2" s="30"/>
      <c r="G2" s="30"/>
      <c r="H2" s="30"/>
      <c r="I2" s="30"/>
      <c r="J2" s="31"/>
    </row>
    <row r="3" spans="1:10" ht="39.75" customHeight="1" x14ac:dyDescent="0.55000000000000004">
      <c r="A3" s="23" t="s">
        <v>37</v>
      </c>
      <c r="B3" s="7">
        <v>160</v>
      </c>
      <c r="C3" s="7">
        <v>0</v>
      </c>
      <c r="D3" s="7">
        <f t="shared" ref="D3:D7" si="0">B3-C3</f>
        <v>160</v>
      </c>
      <c r="E3" s="8" t="s">
        <v>30</v>
      </c>
      <c r="F3" s="8" t="s">
        <v>24</v>
      </c>
      <c r="G3" s="9" t="s">
        <v>43</v>
      </c>
      <c r="H3" s="13" t="s">
        <v>8</v>
      </c>
      <c r="I3" s="2" t="s">
        <v>15</v>
      </c>
      <c r="J3" s="2" t="s">
        <v>15</v>
      </c>
    </row>
    <row r="4" spans="1:10" ht="63" x14ac:dyDescent="0.55000000000000004">
      <c r="A4" s="23" t="s">
        <v>36</v>
      </c>
      <c r="B4" s="7">
        <v>907</v>
      </c>
      <c r="C4" s="7">
        <v>0</v>
      </c>
      <c r="D4" s="7">
        <f t="shared" si="0"/>
        <v>907</v>
      </c>
      <c r="E4" s="8" t="s">
        <v>30</v>
      </c>
      <c r="F4" s="8" t="s">
        <v>24</v>
      </c>
      <c r="G4" s="9" t="s">
        <v>48</v>
      </c>
      <c r="H4" s="13" t="s">
        <v>9</v>
      </c>
      <c r="I4" s="2" t="s">
        <v>15</v>
      </c>
      <c r="J4" s="2" t="s">
        <v>15</v>
      </c>
    </row>
    <row r="5" spans="1:10" ht="42.75" customHeight="1" x14ac:dyDescent="0.55000000000000004">
      <c r="A5" s="23" t="s">
        <v>35</v>
      </c>
      <c r="B5" s="7">
        <v>1208</v>
      </c>
      <c r="C5" s="7">
        <v>0</v>
      </c>
      <c r="D5" s="7">
        <f t="shared" si="0"/>
        <v>1208</v>
      </c>
      <c r="E5" s="8" t="s">
        <v>30</v>
      </c>
      <c r="F5" s="8" t="s">
        <v>24</v>
      </c>
      <c r="G5" s="9" t="s">
        <v>50</v>
      </c>
      <c r="H5" s="13" t="s">
        <v>10</v>
      </c>
      <c r="I5" s="2" t="s">
        <v>15</v>
      </c>
      <c r="J5" s="2" t="s">
        <v>15</v>
      </c>
    </row>
    <row r="6" spans="1:10" ht="51" customHeight="1" x14ac:dyDescent="0.55000000000000004">
      <c r="A6" s="23" t="s">
        <v>34</v>
      </c>
      <c r="B6" s="7">
        <v>31</v>
      </c>
      <c r="C6" s="7">
        <v>0</v>
      </c>
      <c r="D6" s="7">
        <f t="shared" si="0"/>
        <v>31</v>
      </c>
      <c r="E6" s="8" t="s">
        <v>30</v>
      </c>
      <c r="F6" s="8" t="s">
        <v>24</v>
      </c>
      <c r="G6" s="9" t="s">
        <v>51</v>
      </c>
      <c r="H6" s="13" t="s">
        <v>11</v>
      </c>
      <c r="I6" s="2" t="s">
        <v>15</v>
      </c>
      <c r="J6" s="2" t="s">
        <v>15</v>
      </c>
    </row>
    <row r="7" spans="1:10" ht="57" customHeight="1" x14ac:dyDescent="0.55000000000000004">
      <c r="A7" s="23" t="s">
        <v>40</v>
      </c>
      <c r="B7" s="7">
        <v>354</v>
      </c>
      <c r="C7" s="7">
        <v>0</v>
      </c>
      <c r="D7" s="7">
        <f t="shared" si="0"/>
        <v>354</v>
      </c>
      <c r="E7" s="8" t="s">
        <v>30</v>
      </c>
      <c r="F7" s="8" t="s">
        <v>24</v>
      </c>
      <c r="G7" s="9" t="s">
        <v>44</v>
      </c>
      <c r="H7" s="7" t="s">
        <v>47</v>
      </c>
      <c r="I7" s="2" t="s">
        <v>15</v>
      </c>
      <c r="J7" s="2" t="s">
        <v>15</v>
      </c>
    </row>
    <row r="8" spans="1:10" ht="51" customHeight="1" x14ac:dyDescent="0.55000000000000004">
      <c r="A8" s="20" t="s">
        <v>25</v>
      </c>
      <c r="B8" s="11">
        <f>SUM(B3:B7)</f>
        <v>2660</v>
      </c>
      <c r="C8" s="11">
        <f t="shared" ref="C8:D8" si="1">SUM(C3:C7)</f>
        <v>0</v>
      </c>
      <c r="D8" s="11">
        <f t="shared" si="1"/>
        <v>2660</v>
      </c>
      <c r="E8" s="15"/>
      <c r="F8" s="15"/>
      <c r="G8" s="16"/>
      <c r="H8" s="11"/>
      <c r="I8" s="12"/>
      <c r="J8" s="12"/>
    </row>
    <row r="9" spans="1:10" ht="51" customHeight="1" x14ac:dyDescent="0.55000000000000004">
      <c r="A9" s="32" t="s">
        <v>42</v>
      </c>
      <c r="B9" s="33"/>
      <c r="C9" s="33"/>
      <c r="D9" s="33"/>
      <c r="E9" s="33"/>
      <c r="F9" s="33"/>
      <c r="G9" s="33"/>
      <c r="H9" s="33"/>
      <c r="I9" s="33"/>
      <c r="J9" s="34"/>
    </row>
    <row r="10" spans="1:10" ht="48" x14ac:dyDescent="0.55000000000000004">
      <c r="A10" s="24" t="s">
        <v>31</v>
      </c>
      <c r="B10" s="7">
        <v>437</v>
      </c>
      <c r="C10" s="7">
        <v>258</v>
      </c>
      <c r="D10" s="7">
        <f>B10-C10</f>
        <v>179</v>
      </c>
      <c r="E10" s="8" t="s">
        <v>13</v>
      </c>
      <c r="F10" s="8" t="s">
        <v>24</v>
      </c>
      <c r="G10" s="9" t="s">
        <v>52</v>
      </c>
      <c r="H10" s="13" t="s">
        <v>46</v>
      </c>
      <c r="I10" s="2" t="s">
        <v>15</v>
      </c>
      <c r="J10" s="2" t="s">
        <v>15</v>
      </c>
    </row>
    <row r="11" spans="1:10" ht="48" x14ac:dyDescent="0.55000000000000004">
      <c r="A11" s="24" t="s">
        <v>32</v>
      </c>
      <c r="B11" s="7">
        <f>2596</f>
        <v>2596</v>
      </c>
      <c r="C11" s="7">
        <v>952</v>
      </c>
      <c r="D11" s="7">
        <f t="shared" ref="D11:D15" si="2">B11-C11</f>
        <v>1644</v>
      </c>
      <c r="E11" s="8" t="s">
        <v>13</v>
      </c>
      <c r="F11" s="8" t="s">
        <v>24</v>
      </c>
      <c r="G11" s="9" t="s">
        <v>45</v>
      </c>
      <c r="H11" s="13" t="s">
        <v>33</v>
      </c>
      <c r="I11" s="2" t="s">
        <v>15</v>
      </c>
      <c r="J11" s="2" t="s">
        <v>15</v>
      </c>
    </row>
    <row r="12" spans="1:10" ht="38.25" customHeight="1" x14ac:dyDescent="0.55000000000000004">
      <c r="A12" s="25" t="s">
        <v>29</v>
      </c>
      <c r="B12" s="7">
        <f>977-31</f>
        <v>946</v>
      </c>
      <c r="C12" s="7">
        <v>561</v>
      </c>
      <c r="D12" s="7">
        <f t="shared" si="2"/>
        <v>385</v>
      </c>
      <c r="E12" s="8" t="s">
        <v>30</v>
      </c>
      <c r="F12" s="8" t="s">
        <v>24</v>
      </c>
      <c r="G12" s="9" t="s">
        <v>51</v>
      </c>
      <c r="H12" s="7" t="s">
        <v>54</v>
      </c>
      <c r="I12" s="2" t="s">
        <v>15</v>
      </c>
      <c r="J12" s="2" t="s">
        <v>15</v>
      </c>
    </row>
    <row r="13" spans="1:10" ht="54.75" customHeight="1" x14ac:dyDescent="0.55000000000000004">
      <c r="A13" s="24" t="s">
        <v>38</v>
      </c>
      <c r="B13" s="7">
        <f>6182-437-907</f>
        <v>4838</v>
      </c>
      <c r="C13" s="7">
        <v>1868</v>
      </c>
      <c r="D13" s="7">
        <f t="shared" si="2"/>
        <v>2970</v>
      </c>
      <c r="E13" s="8" t="s">
        <v>30</v>
      </c>
      <c r="F13" s="8" t="s">
        <v>24</v>
      </c>
      <c r="G13" s="9" t="s">
        <v>48</v>
      </c>
      <c r="H13" s="7" t="s">
        <v>55</v>
      </c>
      <c r="I13" s="2" t="s">
        <v>15</v>
      </c>
      <c r="J13" s="2" t="s">
        <v>15</v>
      </c>
    </row>
    <row r="14" spans="1:10" ht="63" x14ac:dyDescent="0.55000000000000004">
      <c r="A14" s="24" t="s">
        <v>21</v>
      </c>
      <c r="B14" s="7">
        <v>12280</v>
      </c>
      <c r="C14" s="7">
        <v>2030</v>
      </c>
      <c r="D14" s="7">
        <f t="shared" si="2"/>
        <v>10250</v>
      </c>
      <c r="E14" s="8" t="s">
        <v>30</v>
      </c>
      <c r="F14" s="8" t="s">
        <v>24</v>
      </c>
      <c r="G14" s="9" t="s">
        <v>49</v>
      </c>
      <c r="H14" s="7" t="s">
        <v>56</v>
      </c>
      <c r="I14" s="2" t="s">
        <v>15</v>
      </c>
      <c r="J14" s="2" t="s">
        <v>15</v>
      </c>
    </row>
    <row r="15" spans="1:10" ht="82.5" customHeight="1" x14ac:dyDescent="0.55000000000000004">
      <c r="A15" s="24" t="s">
        <v>28</v>
      </c>
      <c r="B15" s="7">
        <f>18456-1208</f>
        <v>17248</v>
      </c>
      <c r="C15" s="7">
        <f>1920</f>
        <v>1920</v>
      </c>
      <c r="D15" s="7">
        <f t="shared" si="2"/>
        <v>15328</v>
      </c>
      <c r="E15" s="8" t="s">
        <v>19</v>
      </c>
      <c r="F15" s="8" t="s">
        <v>24</v>
      </c>
      <c r="G15" s="9" t="s">
        <v>50</v>
      </c>
      <c r="H15" s="7" t="s">
        <v>57</v>
      </c>
      <c r="I15" s="2" t="s">
        <v>15</v>
      </c>
      <c r="J15" s="2" t="s">
        <v>15</v>
      </c>
    </row>
    <row r="16" spans="1:10" ht="36" customHeight="1" x14ac:dyDescent="0.55000000000000004">
      <c r="A16" s="24" t="s">
        <v>22</v>
      </c>
      <c r="B16" s="7">
        <f>7229+18743-160</f>
        <v>25812</v>
      </c>
      <c r="C16" s="7">
        <f>265+3048</f>
        <v>3313</v>
      </c>
      <c r="D16" s="7">
        <f t="shared" ref="D16:D23" si="3">B16-C16</f>
        <v>22499</v>
      </c>
      <c r="E16" s="8" t="s">
        <v>30</v>
      </c>
      <c r="F16" s="8" t="s">
        <v>24</v>
      </c>
      <c r="G16" s="9" t="s">
        <v>43</v>
      </c>
      <c r="H16" s="26" t="s">
        <v>53</v>
      </c>
      <c r="I16" s="2" t="s">
        <v>15</v>
      </c>
      <c r="J16" s="2" t="s">
        <v>15</v>
      </c>
    </row>
    <row r="17" spans="1:11" ht="45" customHeight="1" x14ac:dyDescent="0.55000000000000004">
      <c r="A17" s="24" t="s">
        <v>17</v>
      </c>
      <c r="B17" s="7">
        <v>220</v>
      </c>
      <c r="C17" s="7">
        <v>90</v>
      </c>
      <c r="D17" s="7">
        <f t="shared" si="3"/>
        <v>130</v>
      </c>
      <c r="E17" s="8" t="s">
        <v>12</v>
      </c>
      <c r="F17" s="8" t="s">
        <v>24</v>
      </c>
      <c r="G17" s="9" t="s">
        <v>43</v>
      </c>
      <c r="H17" s="27"/>
      <c r="I17" s="2" t="s">
        <v>15</v>
      </c>
      <c r="J17" s="2" t="s">
        <v>15</v>
      </c>
    </row>
    <row r="18" spans="1:11" ht="48.75" customHeight="1" x14ac:dyDescent="0.55000000000000004">
      <c r="A18" s="24" t="s">
        <v>39</v>
      </c>
      <c r="B18" s="7">
        <f>8305+1889</f>
        <v>10194</v>
      </c>
      <c r="C18" s="7">
        <f>2839+967</f>
        <v>3806</v>
      </c>
      <c r="D18" s="7">
        <f t="shared" si="3"/>
        <v>6388</v>
      </c>
      <c r="E18" s="8" t="s">
        <v>19</v>
      </c>
      <c r="F18" s="8" t="s">
        <v>24</v>
      </c>
      <c r="G18" s="9" t="s">
        <v>43</v>
      </c>
      <c r="H18" s="27"/>
      <c r="I18" s="2" t="s">
        <v>15</v>
      </c>
      <c r="J18" s="2" t="s">
        <v>15</v>
      </c>
    </row>
    <row r="19" spans="1:11" ht="32.25" customHeight="1" x14ac:dyDescent="0.55000000000000004">
      <c r="A19" s="25" t="s">
        <v>16</v>
      </c>
      <c r="B19" s="7">
        <f>407+36</f>
        <v>443</v>
      </c>
      <c r="C19" s="7">
        <f>262+23</f>
        <v>285</v>
      </c>
      <c r="D19" s="7">
        <f t="shared" si="3"/>
        <v>158</v>
      </c>
      <c r="E19" s="8" t="s">
        <v>30</v>
      </c>
      <c r="F19" s="8" t="s">
        <v>24</v>
      </c>
      <c r="G19" s="9" t="s">
        <v>43</v>
      </c>
      <c r="H19" s="27"/>
      <c r="I19" s="2" t="s">
        <v>15</v>
      </c>
      <c r="J19" s="2" t="s">
        <v>15</v>
      </c>
    </row>
    <row r="20" spans="1:11" ht="48.75" customHeight="1" x14ac:dyDescent="0.55000000000000004">
      <c r="A20" s="24" t="s">
        <v>20</v>
      </c>
      <c r="B20" s="7">
        <v>1897</v>
      </c>
      <c r="C20" s="7">
        <v>975</v>
      </c>
      <c r="D20" s="7">
        <f t="shared" si="3"/>
        <v>922</v>
      </c>
      <c r="E20" s="8" t="s">
        <v>12</v>
      </c>
      <c r="F20" s="8" t="s">
        <v>24</v>
      </c>
      <c r="G20" s="9" t="s">
        <v>43</v>
      </c>
      <c r="H20" s="27"/>
      <c r="I20" s="2" t="s">
        <v>15</v>
      </c>
      <c r="J20" s="2" t="s">
        <v>15</v>
      </c>
    </row>
    <row r="21" spans="1:11" ht="42" x14ac:dyDescent="0.55000000000000004">
      <c r="A21" s="25" t="s">
        <v>23</v>
      </c>
      <c r="B21" s="7">
        <f>6641-2184</f>
        <v>4457</v>
      </c>
      <c r="C21" s="7">
        <f>3723-935-2</f>
        <v>2786</v>
      </c>
      <c r="D21" s="7">
        <f t="shared" si="3"/>
        <v>1671</v>
      </c>
      <c r="E21" s="8" t="s">
        <v>12</v>
      </c>
      <c r="F21" s="8" t="s">
        <v>24</v>
      </c>
      <c r="G21" s="9" t="s">
        <v>43</v>
      </c>
      <c r="H21" s="27"/>
      <c r="I21" s="2" t="s">
        <v>15</v>
      </c>
      <c r="J21" s="2" t="s">
        <v>15</v>
      </c>
    </row>
    <row r="22" spans="1:11" ht="42" x14ac:dyDescent="0.55000000000000004">
      <c r="A22" s="25" t="s">
        <v>18</v>
      </c>
      <c r="B22" s="7">
        <f>22111-18743</f>
        <v>3368</v>
      </c>
      <c r="C22" s="7">
        <f>3356-3048</f>
        <v>308</v>
      </c>
      <c r="D22" s="7">
        <f t="shared" si="3"/>
        <v>3060</v>
      </c>
      <c r="E22" s="8" t="s">
        <v>19</v>
      </c>
      <c r="F22" s="8" t="s">
        <v>24</v>
      </c>
      <c r="G22" s="9" t="s">
        <v>43</v>
      </c>
      <c r="H22" s="27"/>
      <c r="I22" s="2" t="s">
        <v>15</v>
      </c>
      <c r="J22" s="2" t="s">
        <v>15</v>
      </c>
    </row>
    <row r="23" spans="1:11" ht="35.25" customHeight="1" x14ac:dyDescent="0.55000000000000004">
      <c r="A23" s="25" t="s">
        <v>14</v>
      </c>
      <c r="B23" s="7">
        <f>1633+38</f>
        <v>1671</v>
      </c>
      <c r="C23" s="7">
        <f>297+26</f>
        <v>323</v>
      </c>
      <c r="D23" s="7">
        <f t="shared" si="3"/>
        <v>1348</v>
      </c>
      <c r="E23" s="8" t="s">
        <v>19</v>
      </c>
      <c r="F23" s="8" t="s">
        <v>24</v>
      </c>
      <c r="G23" s="9" t="s">
        <v>43</v>
      </c>
      <c r="H23" s="28"/>
      <c r="I23" s="2" t="s">
        <v>15</v>
      </c>
      <c r="J23" s="2" t="s">
        <v>15</v>
      </c>
    </row>
    <row r="24" spans="1:11" ht="35.25" customHeight="1" x14ac:dyDescent="0.6">
      <c r="A24" s="21" t="s">
        <v>26</v>
      </c>
      <c r="B24" s="11">
        <f>SUM(B10:B23)</f>
        <v>86407</v>
      </c>
      <c r="C24" s="11">
        <f t="shared" ref="C24:D24" si="4">SUM(C10:C23)</f>
        <v>19475</v>
      </c>
      <c r="D24" s="11">
        <f t="shared" si="4"/>
        <v>66932</v>
      </c>
      <c r="E24" s="15"/>
      <c r="F24" s="15"/>
      <c r="G24" s="16"/>
      <c r="H24" s="11"/>
      <c r="I24" s="12"/>
      <c r="J24" s="12"/>
      <c r="K24" s="10"/>
    </row>
    <row r="25" spans="1:11" ht="27.75" customHeight="1" x14ac:dyDescent="0.55000000000000004">
      <c r="A25" s="21" t="s">
        <v>27</v>
      </c>
      <c r="B25" s="11">
        <f>B8+B24</f>
        <v>89067</v>
      </c>
      <c r="C25" s="11">
        <f t="shared" ref="C25:D25" si="5">C8+C24</f>
        <v>19475</v>
      </c>
      <c r="D25" s="11">
        <f t="shared" si="5"/>
        <v>69592</v>
      </c>
      <c r="E25" s="15"/>
      <c r="F25" s="15"/>
      <c r="G25" s="16"/>
      <c r="H25" s="11"/>
      <c r="I25" s="12"/>
      <c r="J25" s="12"/>
    </row>
  </sheetData>
  <mergeCells count="3">
    <mergeCell ref="H16:H23"/>
    <mergeCell ref="A2:J2"/>
    <mergeCell ref="A9:J9"/>
  </mergeCells>
  <pageMargins left="0.39370078740157483" right="0.39370078740157483" top="0.39370078740157483" bottom="0.39370078740157483" header="0.39370078740157483" footer="0.3937007874015748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majid razaz</dc:creator>
  <cp:lastModifiedBy>امین آهنربایی</cp:lastModifiedBy>
  <cp:lastPrinted>2021-09-18T06:30:23Z</cp:lastPrinted>
  <dcterms:created xsi:type="dcterms:W3CDTF">2021-09-07T04:07:52Z</dcterms:created>
  <dcterms:modified xsi:type="dcterms:W3CDTF">2021-09-18T06:41:53Z</dcterms:modified>
</cp:coreProperties>
</file>